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ofris\Desktop\"/>
    </mc:Choice>
  </mc:AlternateContent>
  <bookViews>
    <workbookView xWindow="0" yWindow="0" windowWidth="23040" windowHeight="9870"/>
  </bookViews>
  <sheets>
    <sheet name="גיליון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6" i="1"/>
  <c r="G36" i="1" l="1"/>
  <c r="G33" i="1"/>
  <c r="G28" i="1"/>
  <c r="G24" i="1"/>
  <c r="E19" i="1"/>
  <c r="G19" i="1" s="1"/>
  <c r="E18" i="1"/>
  <c r="G18" i="1" s="1"/>
  <c r="K17" i="1"/>
  <c r="E17" i="1"/>
  <c r="G17" i="1" s="1"/>
  <c r="G16" i="1"/>
  <c r="N16" i="1" s="1"/>
  <c r="G15" i="1"/>
  <c r="N15" i="1" s="1"/>
  <c r="G13" i="1"/>
  <c r="J12" i="1"/>
  <c r="G12" i="1"/>
  <c r="N12" i="1" s="1"/>
  <c r="J11" i="1"/>
  <c r="G11" i="1"/>
  <c r="J10" i="1"/>
  <c r="G10" i="1"/>
  <c r="J9" i="1"/>
  <c r="G9" i="1"/>
  <c r="J8" i="1"/>
  <c r="G8" i="1"/>
  <c r="J7" i="1"/>
  <c r="G7" i="1"/>
  <c r="L6" i="1"/>
  <c r="J6" i="1"/>
  <c r="G6" i="1"/>
  <c r="J5" i="1"/>
  <c r="G5" i="1"/>
  <c r="L4" i="1"/>
  <c r="J4" i="1"/>
  <c r="G4" i="1"/>
  <c r="L3" i="1"/>
  <c r="J3" i="1"/>
  <c r="G3" i="1"/>
  <c r="N3" i="1" s="1"/>
  <c r="N11" i="1" l="1"/>
  <c r="N10" i="1"/>
  <c r="N4" i="1"/>
  <c r="N6" i="1"/>
  <c r="N8" i="1"/>
  <c r="N37" i="1" l="1"/>
</calcChain>
</file>

<file path=xl/sharedStrings.xml><?xml version="1.0" encoding="utf-8"?>
<sst xmlns="http://schemas.openxmlformats.org/spreadsheetml/2006/main" count="110" uniqueCount="66">
  <si>
    <t>נספח הצעת המחיר - מרכז רפואי הרצפלד</t>
  </si>
  <si>
    <t>מס' שורה</t>
  </si>
  <si>
    <t>מוצא / יעד</t>
  </si>
  <si>
    <t>יעד / מוצא</t>
  </si>
  <si>
    <t>הערות</t>
  </si>
  <si>
    <t>מחיר כיוון למונית (1-3 אנשים)</t>
  </si>
  <si>
    <t>אחוז הנחה מונית</t>
  </si>
  <si>
    <t>סה"כ מחיר כיוון למונית (1-3 אנשים)</t>
  </si>
  <si>
    <t xml:space="preserve">מחיר כיוון לטרנזיט 10 ( 4-10 אנשים) </t>
  </si>
  <si>
    <t>אחוז הנחה טרנזיט 10</t>
  </si>
  <si>
    <t xml:space="preserve">סה"כ כיוון לטרנזיט 10 ( 4-10 אנשים) </t>
  </si>
  <si>
    <t>כמות נסיעות שנתית משוערת מוניות</t>
  </si>
  <si>
    <t>כמות נסיעות שנתית משוערת טרנזיט 10</t>
  </si>
  <si>
    <t>כמות נסיעות שנתית משוערת טרנזיט 19</t>
  </si>
  <si>
    <t>עלות שנתית מוערכת בש"ח (כמות מוערכת כפול מחיר לאחר הנחה)</t>
  </si>
  <si>
    <t>אשדוד</t>
  </si>
  <si>
    <t>מרכז רפואי הרצפלד</t>
  </si>
  <si>
    <t>אשקלון</t>
  </si>
  <si>
    <t>בני עי"ש</t>
  </si>
  <si>
    <t>חדש</t>
  </si>
  <si>
    <t>כלול בכמויות של אשקלון</t>
  </si>
  <si>
    <t>גדרה</t>
  </si>
  <si>
    <t>גן יבנה</t>
  </si>
  <si>
    <t>מזכרת בתיה</t>
  </si>
  <si>
    <t>קרית מלאכי - כולל עצירת איסוף בכפר אחים</t>
  </si>
  <si>
    <t>קרית עקרון</t>
  </si>
  <si>
    <t>רחובות</t>
  </si>
  <si>
    <t>כפר גבירול</t>
  </si>
  <si>
    <t>ראשון לציון</t>
  </si>
  <si>
    <t>נס ציונה</t>
  </si>
  <si>
    <t>מרכז רפואי קפלן העברת בדיקות למעבדת דמים</t>
  </si>
  <si>
    <t>חלק מהנסיעות כוללות העברה של דברי שליחות נוספים למחלקות אחרות בתוך ביה"ח קפלן. בנסיעות אלה יש להקפיד על תנאי תברואה (טמפרטורה/משך שהייה ברכב) שיגדרו ע"י המזמין</t>
  </si>
  <si>
    <t>נסיעות שליחות לגדרה - דואר, בנק, הובלות מספקים ונסיעות מנהלתיות</t>
  </si>
  <si>
    <t>כולל את זמן המתנה של הנהג בתור. עד 2 נקודות פיזור</t>
  </si>
  <si>
    <t xml:space="preserve">נסיעות שליחות לבית חולים /דואר קפלן </t>
  </si>
  <si>
    <t>כולל את זמן המתנה של הנהג בתור. עד 2 נקודות פיזור
(לרבות נסיעה עם כיסא גלגלים מקופל בתא מטען)</t>
  </si>
  <si>
    <t>נסיעת שליחות לתיקון ציוד רפואי באור יהודה</t>
  </si>
  <si>
    <t>נסיעות שליחות למשרד הבריאות בתל אביב</t>
  </si>
  <si>
    <t>כל נקודת פיזור נוספת בכלל נסיעות השליחות (מעבר ל2 נקודות פיזור)</t>
  </si>
  <si>
    <t>הזנה חופשית</t>
  </si>
  <si>
    <t>תוספת שבתות ו/או חגים למחיר הבסיס ב-%</t>
  </si>
  <si>
    <t>קבוע לא לתמחור</t>
  </si>
  <si>
    <t>-</t>
  </si>
  <si>
    <t>תוספת לילה ו/או מוצאי שבת לנסיעה ב-%</t>
  </si>
  <si>
    <t>תוספת לילות של שבת ו/או חג לנסיעה ב-%</t>
  </si>
  <si>
    <t>תמחור קבוע - לא ניתן לשינוי</t>
  </si>
  <si>
    <t>מחיר לטרנזיט 10 צמוד ליום שלם (8 שעות) עד 100 ק"מ</t>
  </si>
  <si>
    <t>מחיר לטרנזיט 10 צמוד ליום שלם (8 שעות) מעל 100-200 ק"מ</t>
  </si>
  <si>
    <t>מחיר תוספת ק"מ מעל 200 ק"מ לטרנזיט 10 צמוד ליום</t>
  </si>
  <si>
    <t>מחיר תוספת שעה מעל 8 שעות לטרנזיט 10 צמוד ליום</t>
  </si>
  <si>
    <t>מחיר לטרנזיט 19 צמוד ליום שלם (8 שעות) עד 100 ק"מ</t>
  </si>
  <si>
    <t>מחיר לטרנזיט 19 צמוד ליום שלם (8 שעות) 100-200 ק"מ</t>
  </si>
  <si>
    <t>מחיר תוספת ק"מ מעל 200 ק"מ לטרנזיט 19 צמוד ליום</t>
  </si>
  <si>
    <t>מחיר תוספת שעה מעל 8 שעות לטרנזיט 19 צמוד ליום שלם</t>
  </si>
  <si>
    <t>מחיר לאוטובוס צמוד ליום שלם (8 שעות) עד 100 ק"מ</t>
  </si>
  <si>
    <t>מחיר לאוטובוס צמוד ליום שלם (8 שעות) 100-200 ק"מ</t>
  </si>
  <si>
    <t>מחיר תוספת ק"מ מעל 200 ק"מ לאוטובוס צמוד ליום שלם</t>
  </si>
  <si>
    <t>מחיר תוספת שעה מעל 8 שעות לאוטובוס צמוד ליום שלם</t>
  </si>
  <si>
    <t>מחיר לק"מ ליעדים חדשים</t>
  </si>
  <si>
    <t>סה"כ</t>
  </si>
  <si>
    <t xml:space="preserve">הערה למציע: </t>
  </si>
  <si>
    <t>הכמויות המצוינות בטבלה הינן אומדן בלבד ואינן מחייבות את מקבל השירותים.</t>
  </si>
  <si>
    <t>תוספת הינה על מחיר הבסיס</t>
  </si>
  <si>
    <t>שם הספק</t>
  </si>
  <si>
    <t>ח.פ.</t>
  </si>
  <si>
    <t>טלפון איש קשר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</si>
</sst>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₪&quot;\ #,##0;&quot;₪&quot;\ \-#,##0"/>
    <numFmt numFmtId="165" formatCode="&quot;₪&quot;\ #,##0.00;&quot;₪&quot;\ \-#,##0.00"/>
    <numFmt numFmtId="166" formatCode="&quot;₪&quot;\ #,##0.00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6"/>
      <color rgb="FF00206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top" wrapText="1"/>
    </xf>
    <xf numFmtId="0" fontId="6" fillId="4" borderId="8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165" fontId="7" fillId="6" borderId="12" xfId="0" applyNumberFormat="1" applyFont="1" applyFill="1" applyBorder="1" applyAlignment="1" applyProtection="1">
      <alignment horizontal="center" vertical="center" wrapText="1"/>
    </xf>
    <xf numFmtId="166" fontId="7" fillId="6" borderId="13" xfId="0" applyNumberFormat="1" applyFont="1" applyFill="1" applyBorder="1" applyAlignment="1" applyProtection="1">
      <alignment horizontal="center" vertical="center" wrapText="1"/>
    </xf>
    <xf numFmtId="166" fontId="7" fillId="6" borderId="12" xfId="0" applyNumberFormat="1" applyFont="1" applyFill="1" applyBorder="1" applyAlignment="1" applyProtection="1">
      <alignment horizontal="center" vertical="center" wrapText="1"/>
    </xf>
    <xf numFmtId="10" fontId="7" fillId="7" borderId="14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3" xfId="0" applyNumberFormat="1" applyFont="1" applyFill="1" applyBorder="1" applyAlignment="1" applyProtection="1">
      <alignment horizontal="center" vertical="center" wrapText="1"/>
    </xf>
    <xf numFmtId="0" fontId="7" fillId="6" borderId="13" xfId="0" applyNumberFormat="1" applyFont="1" applyFill="1" applyBorder="1" applyAlignment="1" applyProtection="1">
      <alignment horizontal="center" vertical="center" wrapText="1"/>
    </xf>
    <xf numFmtId="3" fontId="7" fillId="6" borderId="12" xfId="0" applyNumberFormat="1" applyFont="1" applyFill="1" applyBorder="1" applyAlignment="1" applyProtection="1">
      <alignment horizontal="center" vertical="center"/>
    </xf>
    <xf numFmtId="3" fontId="7" fillId="6" borderId="15" xfId="0" applyNumberFormat="1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right" vertical="center" wrapText="1"/>
    </xf>
    <xf numFmtId="166" fontId="7" fillId="6" borderId="10" xfId="0" applyNumberFormat="1" applyFont="1" applyFill="1" applyBorder="1" applyAlignment="1" applyProtection="1">
      <alignment horizontal="center" vertical="center" wrapText="1"/>
    </xf>
    <xf numFmtId="164" fontId="7" fillId="6" borderId="12" xfId="0" applyNumberFormat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166" fontId="7" fillId="6" borderId="9" xfId="0" applyNumberFormat="1" applyFont="1" applyFill="1" applyBorder="1" applyAlignment="1" applyProtection="1">
      <alignment horizontal="center" vertical="center" wrapText="1"/>
    </xf>
    <xf numFmtId="166" fontId="7" fillId="6" borderId="11" xfId="0" applyNumberFormat="1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166" fontId="7" fillId="6" borderId="15" xfId="0" applyNumberFormat="1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9" fontId="7" fillId="6" borderId="9" xfId="1" applyFont="1" applyFill="1" applyBorder="1" applyAlignment="1" applyProtection="1">
      <alignment horizontal="center" vertical="center" wrapText="1"/>
    </xf>
    <xf numFmtId="9" fontId="7" fillId="6" borderId="10" xfId="1" applyFont="1" applyFill="1" applyBorder="1" applyAlignment="1" applyProtection="1">
      <alignment horizontal="center" vertical="center" wrapText="1"/>
    </xf>
    <xf numFmtId="3" fontId="7" fillId="6" borderId="9" xfId="0" applyNumberFormat="1" applyFont="1" applyFill="1" applyBorder="1" applyAlignment="1" applyProtection="1">
      <alignment horizontal="center" vertical="center"/>
    </xf>
    <xf numFmtId="3" fontId="7" fillId="6" borderId="11" xfId="0" applyNumberFormat="1" applyFont="1" applyFill="1" applyBorder="1" applyAlignment="1" applyProtection="1">
      <alignment horizontal="center" vertical="center" wrapText="1"/>
    </xf>
    <xf numFmtId="9" fontId="7" fillId="6" borderId="12" xfId="1" applyFont="1" applyFill="1" applyBorder="1" applyAlignment="1" applyProtection="1">
      <alignment horizontal="center" vertical="center" wrapText="1"/>
    </xf>
    <xf numFmtId="3" fontId="7" fillId="6" borderId="16" xfId="0" applyNumberFormat="1" applyFont="1" applyFill="1" applyBorder="1" applyAlignment="1" applyProtection="1">
      <alignment horizontal="center" vertical="center"/>
    </xf>
    <xf numFmtId="3" fontId="7" fillId="6" borderId="17" xfId="0" applyNumberFormat="1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9" fontId="7" fillId="6" borderId="8" xfId="1" applyFont="1" applyFill="1" applyBorder="1" applyAlignment="1" applyProtection="1">
      <alignment horizontal="center" vertical="center" wrapText="1"/>
      <protection locked="0"/>
    </xf>
    <xf numFmtId="9" fontId="7" fillId="6" borderId="10" xfId="1" applyFont="1" applyFill="1" applyBorder="1" applyAlignment="1" applyProtection="1">
      <alignment horizontal="center" vertical="center" wrapText="1"/>
      <protection locked="0"/>
    </xf>
    <xf numFmtId="166" fontId="7" fillId="6" borderId="13" xfId="0" applyNumberFormat="1" applyFont="1" applyFill="1" applyBorder="1" applyAlignment="1" applyProtection="1">
      <alignment horizontal="center" vertical="center" wrapText="1"/>
      <protection locked="0"/>
    </xf>
    <xf numFmtId="9" fontId="7" fillId="6" borderId="12" xfId="1" applyFont="1" applyFill="1" applyBorder="1" applyAlignment="1" applyProtection="1">
      <alignment horizontal="center" vertical="center" wrapText="1"/>
      <protection locked="0"/>
    </xf>
    <xf numFmtId="3" fontId="7" fillId="6" borderId="13" xfId="0" applyNumberFormat="1" applyFont="1" applyFill="1" applyBorder="1" applyAlignment="1" applyProtection="1">
      <alignment horizontal="center" vertical="center" wrapText="1"/>
      <protection locked="0"/>
    </xf>
    <xf numFmtId="10" fontId="7" fillId="7" borderId="19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20" xfId="0" applyNumberFormat="1" applyFont="1" applyFill="1" applyBorder="1" applyAlignment="1" applyProtection="1">
      <alignment horizontal="center" vertical="center" wrapText="1"/>
    </xf>
    <xf numFmtId="166" fontId="7" fillId="6" borderId="21" xfId="0" applyNumberFormat="1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/>
    </xf>
    <xf numFmtId="10" fontId="7" fillId="7" borderId="23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24" xfId="0" applyNumberFormat="1" applyFont="1" applyFill="1" applyBorder="1" applyAlignment="1" applyProtection="1">
      <alignment horizontal="center" vertical="center" wrapText="1"/>
    </xf>
    <xf numFmtId="166" fontId="7" fillId="6" borderId="25" xfId="0" applyNumberFormat="1" applyFont="1" applyFill="1" applyBorder="1" applyAlignment="1" applyProtection="1">
      <alignment horizontal="center" vertical="center" wrapText="1"/>
    </xf>
    <xf numFmtId="3" fontId="7" fillId="6" borderId="22" xfId="0" applyNumberFormat="1" applyFont="1" applyFill="1" applyBorder="1" applyAlignment="1" applyProtection="1">
      <alignment horizontal="center" vertical="center"/>
    </xf>
    <xf numFmtId="3" fontId="7" fillId="6" borderId="26" xfId="0" applyNumberFormat="1" applyFont="1" applyFill="1" applyBorder="1" applyAlignment="1" applyProtection="1">
      <alignment horizontal="center" vertical="center" wrapText="1"/>
    </xf>
    <xf numFmtId="3" fontId="10" fillId="6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right" vertical="center"/>
    </xf>
    <xf numFmtId="10" fontId="7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2" fillId="2" borderId="9" xfId="0" applyFont="1" applyFill="1" applyBorder="1" applyAlignment="1" applyProtection="1">
      <alignment horizontal="right" vertical="center"/>
    </xf>
    <xf numFmtId="10" fontId="7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right" vertical="center"/>
    </xf>
    <xf numFmtId="10" fontId="7" fillId="7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/>
    <xf numFmtId="0" fontId="12" fillId="0" borderId="0" xfId="0" applyFont="1" applyBorder="1" applyProtection="1"/>
    <xf numFmtId="2" fontId="1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3" fontId="7" fillId="6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3" fontId="10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10" fillId="6" borderId="28" xfId="0" applyNumberFormat="1" applyFont="1" applyFill="1" applyBorder="1" applyAlignment="1" applyProtection="1">
      <alignment horizontal="center" vertical="center" wrapText="1"/>
      <protection locked="0"/>
    </xf>
    <xf numFmtId="3" fontId="10" fillId="6" borderId="2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114300</xdr:rowOff>
    </xdr:from>
    <xdr:to>
      <xdr:col>1</xdr:col>
      <xdr:colOff>1101725</xdr:colOff>
      <xdr:row>2</xdr:row>
      <xdr:rowOff>38100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6210025" y="114300"/>
          <a:ext cx="1609725" cy="600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tmen/AppData/Local/Microsoft/Windows/INetCache/Content.Outlook/JVL46X3A/&#1506;&#1493;&#1514;&#1511;%20&#1513;&#1500;%20&#1506;&#1493;&#1514;&#1511;%20&#1513;&#1500;%20&#1504;&#1505;&#1508;&#1495;%20&#1488;'%20&#1492;&#1510;&#1506;&#1493;&#1514;%20&#1502;&#1495;&#1497;&#1512;%20&#1492;&#1512;&#1510;&#1508;&#1500;&#1491;%20&#1504;&#1505;&#1508;&#1495;%20&#1505;&#1493;&#1508;&#1497;%20&#1500;&#1508;&#1512;&#1505;&#1493;&#1501;%20&#1502;&#1512;&#1505;%20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הצעות מחיר הרצפלד"/>
      <sheetName val="גיליון2"/>
      <sheetName val="גיליון1"/>
    </sheetNames>
    <sheetDataSet>
      <sheetData sheetId="0" refreshError="1"/>
      <sheetData sheetId="1">
        <row r="12">
          <cell r="B12">
            <v>9</v>
          </cell>
        </row>
        <row r="13">
          <cell r="B13">
            <v>49</v>
          </cell>
        </row>
        <row r="14">
          <cell r="B14">
            <v>41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rightToLeft="1" tabSelected="1" zoomScale="55" zoomScaleNormal="55" workbookViewId="0">
      <selection activeCell="E60" sqref="E60"/>
    </sheetView>
  </sheetViews>
  <sheetFormatPr defaultColWidth="9" defaultRowHeight="15" x14ac:dyDescent="0.2"/>
  <cols>
    <col min="1" max="1" width="9" style="2"/>
    <col min="2" max="2" width="66.625" style="59" customWidth="1"/>
    <col min="3" max="3" width="26" style="2" customWidth="1"/>
    <col min="4" max="4" width="37.125" style="2" customWidth="1"/>
    <col min="5" max="5" width="25.625" style="2" customWidth="1"/>
    <col min="6" max="6" width="18.625" style="2" customWidth="1"/>
    <col min="7" max="8" width="25.625" style="2" customWidth="1"/>
    <col min="9" max="9" width="18.625" style="2" customWidth="1"/>
    <col min="10" max="13" width="25.625" style="2" customWidth="1"/>
    <col min="14" max="14" width="29.625" style="2" bestFit="1" customWidth="1"/>
    <col min="15" max="15" width="0" style="2" hidden="1" customWidth="1"/>
    <col min="16" max="16384" width="9" style="2"/>
  </cols>
  <sheetData>
    <row r="1" spans="1:15" ht="64.5" customHeight="1" thickBo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"/>
    </row>
    <row r="2" spans="1:15" s="11" customFormat="1" ht="39" customHeight="1" thickBot="1" x14ac:dyDescent="0.2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8" t="s">
        <v>9</v>
      </c>
      <c r="J2" s="9" t="s">
        <v>10</v>
      </c>
      <c r="K2" s="7" t="s">
        <v>11</v>
      </c>
      <c r="L2" s="9" t="s">
        <v>12</v>
      </c>
      <c r="M2" s="9" t="s">
        <v>13</v>
      </c>
      <c r="N2" s="10" t="s">
        <v>14</v>
      </c>
    </row>
    <row r="3" spans="1:15" ht="15" customHeight="1" x14ac:dyDescent="0.2">
      <c r="A3" s="12">
        <v>1</v>
      </c>
      <c r="B3" s="13" t="s">
        <v>15</v>
      </c>
      <c r="C3" s="14" t="s">
        <v>16</v>
      </c>
      <c r="D3" s="15"/>
      <c r="E3" s="16">
        <v>90</v>
      </c>
      <c r="F3" s="17"/>
      <c r="G3" s="17">
        <f>IF(E3&gt;0,E3-(E3*F3),"")</f>
        <v>90</v>
      </c>
      <c r="H3" s="18">
        <v>110</v>
      </c>
      <c r="I3" s="19"/>
      <c r="J3" s="17">
        <f>IF(H3&gt;0,H3-(H3*I3),"")</f>
        <v>110</v>
      </c>
      <c r="K3" s="17"/>
      <c r="L3" s="20">
        <f>O3*0.8</f>
        <v>4000</v>
      </c>
      <c r="M3" s="20">
        <f>O3*0.1</f>
        <v>500</v>
      </c>
      <c r="N3" s="21">
        <f>(G3*K3)+(J3*L3)</f>
        <v>440000</v>
      </c>
      <c r="O3" s="20">
        <v>5000</v>
      </c>
    </row>
    <row r="4" spans="1:15" ht="15" customHeight="1" x14ac:dyDescent="0.2">
      <c r="A4" s="12">
        <v>2</v>
      </c>
      <c r="B4" s="13" t="s">
        <v>17</v>
      </c>
      <c r="C4" s="14" t="s">
        <v>16</v>
      </c>
      <c r="D4" s="15"/>
      <c r="E4" s="16">
        <v>186</v>
      </c>
      <c r="F4" s="17"/>
      <c r="G4" s="17">
        <f t="shared" ref="G4:G15" si="0">IF(E4&gt;0,E4-(E4*F4),"")</f>
        <v>186</v>
      </c>
      <c r="H4" s="18">
        <v>138</v>
      </c>
      <c r="I4" s="19"/>
      <c r="J4" s="17">
        <f t="shared" ref="J4:J12" si="1">IF(H4&gt;0,H4-(H4*I4),"")</f>
        <v>138</v>
      </c>
      <c r="K4" s="17"/>
      <c r="L4" s="20">
        <f>O4*0.8</f>
        <v>3600</v>
      </c>
      <c r="M4" s="20">
        <f>O4*0.1</f>
        <v>450</v>
      </c>
      <c r="N4" s="21">
        <f>(G4*K4)+(J4*L4)</f>
        <v>496800</v>
      </c>
      <c r="O4" s="20">
        <v>4500</v>
      </c>
    </row>
    <row r="5" spans="1:15" ht="15" customHeight="1" x14ac:dyDescent="0.2">
      <c r="A5" s="12">
        <v>3</v>
      </c>
      <c r="B5" s="13" t="s">
        <v>18</v>
      </c>
      <c r="C5" s="14" t="s">
        <v>16</v>
      </c>
      <c r="D5" s="15"/>
      <c r="E5" s="16">
        <v>40</v>
      </c>
      <c r="F5" s="19"/>
      <c r="G5" s="17">
        <f t="shared" si="0"/>
        <v>40</v>
      </c>
      <c r="H5" s="18">
        <v>55</v>
      </c>
      <c r="I5" s="19"/>
      <c r="J5" s="17">
        <f t="shared" si="1"/>
        <v>55</v>
      </c>
      <c r="K5" s="22" t="s">
        <v>19</v>
      </c>
      <c r="L5" s="23" t="s">
        <v>20</v>
      </c>
      <c r="M5" s="23" t="s">
        <v>20</v>
      </c>
      <c r="N5" s="21"/>
      <c r="O5" s="23" t="s">
        <v>20</v>
      </c>
    </row>
    <row r="6" spans="1:15" ht="17.25" customHeight="1" x14ac:dyDescent="0.2">
      <c r="A6" s="12">
        <v>4</v>
      </c>
      <c r="B6" s="13" t="s">
        <v>21</v>
      </c>
      <c r="C6" s="14" t="s">
        <v>16</v>
      </c>
      <c r="D6" s="24"/>
      <c r="E6" s="16">
        <v>40</v>
      </c>
      <c r="F6" s="19"/>
      <c r="G6" s="17">
        <f t="shared" si="0"/>
        <v>40</v>
      </c>
      <c r="H6" s="18">
        <v>52</v>
      </c>
      <c r="I6" s="19"/>
      <c r="J6" s="17">
        <f t="shared" si="1"/>
        <v>52</v>
      </c>
      <c r="K6" s="22">
        <v>1800</v>
      </c>
      <c r="L6" s="20">
        <f>O6*0.8</f>
        <v>480</v>
      </c>
      <c r="M6" s="20">
        <f>O6*0.1</f>
        <v>60</v>
      </c>
      <c r="N6" s="21">
        <f t="shared" ref="N6:N16" si="2">(G6*K6)+(J6*L6)</f>
        <v>96960</v>
      </c>
      <c r="O6" s="20">
        <v>600</v>
      </c>
    </row>
    <row r="7" spans="1:15" ht="15" customHeight="1" x14ac:dyDescent="0.2">
      <c r="A7" s="12">
        <v>5</v>
      </c>
      <c r="B7" s="13" t="s">
        <v>22</v>
      </c>
      <c r="C7" s="14" t="s">
        <v>16</v>
      </c>
      <c r="D7" s="15"/>
      <c r="E7" s="16">
        <v>80</v>
      </c>
      <c r="F7" s="19"/>
      <c r="G7" s="17">
        <f t="shared" si="0"/>
        <v>80</v>
      </c>
      <c r="H7" s="18">
        <v>108</v>
      </c>
      <c r="I7" s="19"/>
      <c r="J7" s="17">
        <f t="shared" si="1"/>
        <v>108</v>
      </c>
      <c r="K7" s="22" t="s">
        <v>19</v>
      </c>
      <c r="L7" s="23" t="s">
        <v>20</v>
      </c>
      <c r="M7" s="23" t="s">
        <v>20</v>
      </c>
      <c r="N7" s="21"/>
      <c r="O7" s="23" t="s">
        <v>20</v>
      </c>
    </row>
    <row r="8" spans="1:15" ht="15" customHeight="1" x14ac:dyDescent="0.2">
      <c r="A8" s="12">
        <v>7</v>
      </c>
      <c r="B8" s="13" t="s">
        <v>23</v>
      </c>
      <c r="C8" s="14" t="s">
        <v>16</v>
      </c>
      <c r="D8" s="15"/>
      <c r="E8" s="16">
        <v>50</v>
      </c>
      <c r="F8" s="19"/>
      <c r="G8" s="17">
        <f t="shared" si="0"/>
        <v>50</v>
      </c>
      <c r="H8" s="18">
        <v>108</v>
      </c>
      <c r="I8" s="25"/>
      <c r="J8" s="17">
        <f t="shared" si="1"/>
        <v>108</v>
      </c>
      <c r="K8" s="22">
        <v>300</v>
      </c>
      <c r="L8" s="23"/>
      <c r="M8" s="23"/>
      <c r="N8" s="21">
        <f t="shared" si="2"/>
        <v>15000</v>
      </c>
      <c r="O8" s="23"/>
    </row>
    <row r="9" spans="1:15" ht="15" customHeight="1" x14ac:dyDescent="0.2">
      <c r="A9" s="12">
        <v>8</v>
      </c>
      <c r="B9" s="13" t="s">
        <v>24</v>
      </c>
      <c r="C9" s="14" t="s">
        <v>16</v>
      </c>
      <c r="D9" s="15"/>
      <c r="E9" s="16">
        <v>91</v>
      </c>
      <c r="F9" s="19"/>
      <c r="G9" s="17">
        <f t="shared" si="0"/>
        <v>91</v>
      </c>
      <c r="H9" s="18">
        <v>117</v>
      </c>
      <c r="I9" s="19"/>
      <c r="J9" s="17">
        <f t="shared" si="1"/>
        <v>117</v>
      </c>
      <c r="K9" s="22" t="s">
        <v>19</v>
      </c>
      <c r="L9" s="23" t="s">
        <v>20</v>
      </c>
      <c r="M9" s="23"/>
      <c r="N9" s="21"/>
      <c r="O9" s="23" t="s">
        <v>20</v>
      </c>
    </row>
    <row r="10" spans="1:15" ht="15" customHeight="1" x14ac:dyDescent="0.2">
      <c r="A10" s="12">
        <v>9</v>
      </c>
      <c r="B10" s="13" t="s">
        <v>25</v>
      </c>
      <c r="C10" s="14" t="s">
        <v>16</v>
      </c>
      <c r="D10" s="15"/>
      <c r="E10" s="16">
        <v>50</v>
      </c>
      <c r="F10" s="19"/>
      <c r="G10" s="17">
        <f t="shared" si="0"/>
        <v>50</v>
      </c>
      <c r="H10" s="18">
        <v>81</v>
      </c>
      <c r="I10" s="25"/>
      <c r="J10" s="17">
        <f t="shared" si="1"/>
        <v>81</v>
      </c>
      <c r="K10" s="22">
        <v>250</v>
      </c>
      <c r="L10" s="23"/>
      <c r="M10" s="23"/>
      <c r="N10" s="21">
        <f t="shared" si="2"/>
        <v>12500</v>
      </c>
      <c r="O10" s="23"/>
    </row>
    <row r="11" spans="1:15" ht="15" customHeight="1" x14ac:dyDescent="0.2">
      <c r="A11" s="12">
        <v>10</v>
      </c>
      <c r="B11" s="13" t="s">
        <v>26</v>
      </c>
      <c r="C11" s="14" t="s">
        <v>16</v>
      </c>
      <c r="D11" s="15"/>
      <c r="E11" s="16">
        <v>68</v>
      </c>
      <c r="F11" s="19"/>
      <c r="G11" s="17">
        <f t="shared" si="0"/>
        <v>68</v>
      </c>
      <c r="H11" s="18">
        <v>108</v>
      </c>
      <c r="I11" s="25"/>
      <c r="J11" s="17">
        <f t="shared" si="1"/>
        <v>108</v>
      </c>
      <c r="K11" s="22">
        <v>3000</v>
      </c>
      <c r="L11" s="23"/>
      <c r="M11" s="23"/>
      <c r="N11" s="21">
        <f t="shared" si="2"/>
        <v>204000</v>
      </c>
      <c r="O11" s="23"/>
    </row>
    <row r="12" spans="1:15" ht="15" customHeight="1" x14ac:dyDescent="0.2">
      <c r="A12" s="12">
        <v>11</v>
      </c>
      <c r="B12" s="13" t="s">
        <v>27</v>
      </c>
      <c r="C12" s="14" t="s">
        <v>16</v>
      </c>
      <c r="D12" s="15"/>
      <c r="E12" s="16">
        <v>50</v>
      </c>
      <c r="F12" s="19"/>
      <c r="G12" s="17">
        <f t="shared" si="0"/>
        <v>50</v>
      </c>
      <c r="H12" s="18">
        <v>126</v>
      </c>
      <c r="I12" s="25"/>
      <c r="J12" s="17">
        <f t="shared" si="1"/>
        <v>126</v>
      </c>
      <c r="K12" s="22">
        <v>250</v>
      </c>
      <c r="L12" s="23"/>
      <c r="M12" s="23"/>
      <c r="N12" s="21">
        <f t="shared" si="2"/>
        <v>12500</v>
      </c>
      <c r="O12" s="23"/>
    </row>
    <row r="13" spans="1:15" ht="15" customHeight="1" x14ac:dyDescent="0.2">
      <c r="A13" s="12">
        <v>12</v>
      </c>
      <c r="B13" s="13" t="s">
        <v>28</v>
      </c>
      <c r="C13" s="14" t="s">
        <v>16</v>
      </c>
      <c r="D13" s="15"/>
      <c r="E13" s="16">
        <v>174</v>
      </c>
      <c r="F13" s="17"/>
      <c r="G13" s="17">
        <f t="shared" si="0"/>
        <v>174</v>
      </c>
      <c r="H13" s="18"/>
      <c r="I13" s="25"/>
      <c r="J13" s="17"/>
      <c r="K13" s="22"/>
      <c r="L13" s="23"/>
      <c r="M13" s="23"/>
      <c r="N13" s="21"/>
      <c r="O13" s="23"/>
    </row>
    <row r="14" spans="1:15" ht="15" customHeight="1" x14ac:dyDescent="0.2">
      <c r="A14" s="12">
        <v>13</v>
      </c>
      <c r="B14" s="13" t="s">
        <v>29</v>
      </c>
      <c r="C14" s="14" t="s">
        <v>16</v>
      </c>
      <c r="D14" s="15"/>
      <c r="E14" s="26">
        <v>121</v>
      </c>
      <c r="F14" s="17"/>
      <c r="G14" s="17"/>
      <c r="H14" s="18"/>
      <c r="I14" s="25"/>
      <c r="J14" s="17"/>
      <c r="K14" s="22"/>
      <c r="L14" s="23"/>
      <c r="M14" s="23"/>
      <c r="N14" s="21"/>
      <c r="O14" s="23"/>
    </row>
    <row r="15" spans="1:15" ht="75" hidden="1" x14ac:dyDescent="0.2">
      <c r="A15" s="12">
        <v>14</v>
      </c>
      <c r="B15" s="13" t="s">
        <v>30</v>
      </c>
      <c r="C15" s="14" t="s">
        <v>16</v>
      </c>
      <c r="D15" s="27" t="s">
        <v>31</v>
      </c>
      <c r="E15" s="16">
        <v>100</v>
      </c>
      <c r="F15" s="19"/>
      <c r="G15" s="17">
        <f t="shared" si="0"/>
        <v>100</v>
      </c>
      <c r="H15" s="28"/>
      <c r="I15" s="25"/>
      <c r="J15" s="29"/>
      <c r="K15" s="22">
        <v>1300</v>
      </c>
      <c r="L15" s="20"/>
      <c r="M15" s="20"/>
      <c r="N15" s="21">
        <f t="shared" si="2"/>
        <v>130000</v>
      </c>
      <c r="O15" s="20"/>
    </row>
    <row r="16" spans="1:15" ht="30" x14ac:dyDescent="0.2">
      <c r="A16" s="12">
        <v>15</v>
      </c>
      <c r="B16" s="13" t="s">
        <v>32</v>
      </c>
      <c r="C16" s="14" t="s">
        <v>16</v>
      </c>
      <c r="D16" s="24" t="s">
        <v>33</v>
      </c>
      <c r="E16" s="16">
        <v>40</v>
      </c>
      <c r="F16" s="19"/>
      <c r="G16" s="17">
        <f>IF(E16&gt;0,E16-(E16*F16),"")</f>
        <v>40</v>
      </c>
      <c r="H16" s="28"/>
      <c r="I16" s="25"/>
      <c r="J16" s="29"/>
      <c r="K16" s="22">
        <v>180</v>
      </c>
      <c r="L16" s="20"/>
      <c r="M16" s="20"/>
      <c r="N16" s="21">
        <f t="shared" si="2"/>
        <v>7200</v>
      </c>
      <c r="O16" s="20"/>
    </row>
    <row r="17" spans="1:16" ht="60" x14ac:dyDescent="0.2">
      <c r="A17" s="12">
        <v>15.1</v>
      </c>
      <c r="B17" s="30" t="s">
        <v>34</v>
      </c>
      <c r="C17" s="14" t="s">
        <v>16</v>
      </c>
      <c r="D17" s="24" t="s">
        <v>35</v>
      </c>
      <c r="E17" s="26">
        <f>5.9*[1]גיליון2!B12</f>
        <v>53.1</v>
      </c>
      <c r="F17" s="19"/>
      <c r="G17" s="17">
        <f t="shared" ref="G17:G19" si="3">IF(E17&gt;0,E17-(E17*F17),"")</f>
        <v>53.1</v>
      </c>
      <c r="H17" s="28"/>
      <c r="I17" s="25"/>
      <c r="J17" s="29"/>
      <c r="K17" s="22">
        <f>43*56</f>
        <v>2408</v>
      </c>
      <c r="L17" s="20"/>
      <c r="M17" s="20"/>
      <c r="N17" s="21"/>
      <c r="O17" s="20"/>
    </row>
    <row r="18" spans="1:16" ht="30" x14ac:dyDescent="0.2">
      <c r="A18" s="12">
        <v>15.2</v>
      </c>
      <c r="B18" s="13" t="s">
        <v>36</v>
      </c>
      <c r="C18" s="14" t="s">
        <v>16</v>
      </c>
      <c r="D18" s="24" t="s">
        <v>33</v>
      </c>
      <c r="E18" s="26">
        <f>5.9*[1]גיליון2!B13</f>
        <v>289.10000000000002</v>
      </c>
      <c r="F18" s="19"/>
      <c r="G18" s="17">
        <f t="shared" si="3"/>
        <v>289.10000000000002</v>
      </c>
      <c r="H18" s="28"/>
      <c r="I18" s="25"/>
      <c r="J18" s="29"/>
      <c r="K18" s="22">
        <v>56</v>
      </c>
      <c r="L18" s="20"/>
      <c r="M18" s="20"/>
      <c r="N18" s="21"/>
      <c r="O18" s="20"/>
    </row>
    <row r="19" spans="1:16" ht="30" x14ac:dyDescent="0.2">
      <c r="A19" s="12">
        <v>15.3</v>
      </c>
      <c r="B19" s="13" t="s">
        <v>37</v>
      </c>
      <c r="C19" s="14" t="s">
        <v>16</v>
      </c>
      <c r="D19" s="24" t="s">
        <v>33</v>
      </c>
      <c r="E19" s="26">
        <f>5.9*[1]גיליון2!B14</f>
        <v>241.9</v>
      </c>
      <c r="F19" s="19"/>
      <c r="G19" s="17">
        <f t="shared" si="3"/>
        <v>241.9</v>
      </c>
      <c r="H19" s="28"/>
      <c r="I19" s="25"/>
      <c r="J19" s="29"/>
      <c r="K19" s="22">
        <v>56</v>
      </c>
      <c r="L19" s="20"/>
      <c r="M19" s="20"/>
      <c r="N19" s="21"/>
      <c r="O19" s="20"/>
    </row>
    <row r="20" spans="1:16" ht="20.25" customHeight="1" x14ac:dyDescent="0.2">
      <c r="A20" s="12">
        <v>15.4</v>
      </c>
      <c r="B20" s="13" t="s">
        <v>38</v>
      </c>
      <c r="C20" s="14" t="s">
        <v>16</v>
      </c>
      <c r="D20" s="32" t="s">
        <v>39</v>
      </c>
      <c r="E20" s="16"/>
      <c r="F20" s="17"/>
      <c r="G20" s="31"/>
      <c r="H20" s="28"/>
      <c r="I20" s="25"/>
      <c r="J20" s="29"/>
      <c r="K20" s="22"/>
      <c r="L20" s="20"/>
      <c r="M20" s="20"/>
      <c r="N20" s="21"/>
      <c r="O20" s="20"/>
    </row>
    <row r="21" spans="1:16" ht="15" customHeight="1" x14ac:dyDescent="0.2">
      <c r="A21" s="12">
        <v>16</v>
      </c>
      <c r="B21" s="33" t="s">
        <v>40</v>
      </c>
      <c r="C21" s="14"/>
      <c r="D21" s="15" t="s">
        <v>41</v>
      </c>
      <c r="E21" s="34"/>
      <c r="F21" s="35">
        <v>0.25</v>
      </c>
      <c r="G21" s="31"/>
      <c r="H21" s="34"/>
      <c r="I21" s="35">
        <v>0.25</v>
      </c>
      <c r="J21" s="29"/>
      <c r="K21" s="36" t="s">
        <v>42</v>
      </c>
      <c r="L21" s="37" t="s">
        <v>42</v>
      </c>
      <c r="M21" s="37"/>
      <c r="N21" s="37"/>
      <c r="O21" s="37" t="s">
        <v>42</v>
      </c>
    </row>
    <row r="22" spans="1:16" ht="15" customHeight="1" x14ac:dyDescent="0.2">
      <c r="A22" s="12">
        <v>17</v>
      </c>
      <c r="B22" s="33" t="s">
        <v>43</v>
      </c>
      <c r="C22" s="14"/>
      <c r="D22" s="15" t="s">
        <v>41</v>
      </c>
      <c r="E22" s="34"/>
      <c r="F22" s="35">
        <v>0.25</v>
      </c>
      <c r="G22" s="31"/>
      <c r="H22" s="38"/>
      <c r="I22" s="35">
        <v>0.25</v>
      </c>
      <c r="J22" s="17"/>
      <c r="K22" s="39"/>
      <c r="L22" s="40"/>
      <c r="M22" s="40"/>
      <c r="N22" s="40"/>
      <c r="O22" s="40"/>
    </row>
    <row r="23" spans="1:16" customFormat="1" ht="15" customHeight="1" x14ac:dyDescent="0.2">
      <c r="A23" s="12">
        <v>18</v>
      </c>
      <c r="B23" s="41" t="s">
        <v>44</v>
      </c>
      <c r="C23" s="42"/>
      <c r="D23" s="32" t="s">
        <v>45</v>
      </c>
      <c r="E23" s="43"/>
      <c r="F23" s="44">
        <v>0.5</v>
      </c>
      <c r="G23" s="45"/>
      <c r="H23" s="46"/>
      <c r="I23" s="44">
        <v>0.5</v>
      </c>
      <c r="J23" s="45"/>
      <c r="K23" s="39"/>
      <c r="L23" s="44">
        <v>0.5</v>
      </c>
      <c r="M23" s="40"/>
      <c r="N23" s="40"/>
      <c r="O23" s="47"/>
      <c r="P23" s="2"/>
    </row>
    <row r="24" spans="1:16" ht="15" customHeight="1" x14ac:dyDescent="0.2">
      <c r="A24" s="12">
        <v>19</v>
      </c>
      <c r="B24" s="33" t="s">
        <v>46</v>
      </c>
      <c r="C24" s="14"/>
      <c r="D24" s="32" t="s">
        <v>39</v>
      </c>
      <c r="E24" s="18"/>
      <c r="F24" s="48"/>
      <c r="G24" s="17" t="str">
        <f t="shared" ref="G24:G33" si="4">IF(E24&gt;0,E24-(E24*F24),"")</f>
        <v/>
      </c>
      <c r="H24" s="18"/>
      <c r="I24" s="48"/>
      <c r="J24" s="17"/>
      <c r="K24" s="39"/>
      <c r="L24" s="40"/>
      <c r="M24" s="40"/>
      <c r="N24" s="40">
        <v>30</v>
      </c>
      <c r="O24" s="40"/>
    </row>
    <row r="25" spans="1:16" ht="15" customHeight="1" x14ac:dyDescent="0.2">
      <c r="A25" s="12">
        <v>19.100000000000001</v>
      </c>
      <c r="B25" s="33" t="s">
        <v>47</v>
      </c>
      <c r="C25" s="14"/>
      <c r="D25" s="32" t="s">
        <v>39</v>
      </c>
      <c r="E25" s="18"/>
      <c r="F25" s="48"/>
      <c r="G25" s="17"/>
      <c r="H25" s="18"/>
      <c r="I25" s="48"/>
      <c r="J25" s="17"/>
      <c r="K25" s="39"/>
      <c r="L25" s="40"/>
      <c r="M25" s="40"/>
      <c r="N25" s="40">
        <v>5</v>
      </c>
      <c r="O25" s="40"/>
    </row>
    <row r="26" spans="1:16" ht="15" customHeight="1" x14ac:dyDescent="0.2">
      <c r="A26" s="12">
        <v>19.2</v>
      </c>
      <c r="B26" s="33" t="s">
        <v>48</v>
      </c>
      <c r="C26" s="14"/>
      <c r="D26" s="32" t="s">
        <v>39</v>
      </c>
      <c r="E26" s="18"/>
      <c r="F26" s="48"/>
      <c r="G26" s="17"/>
      <c r="H26" s="18"/>
      <c r="I26" s="48"/>
      <c r="J26" s="17"/>
      <c r="K26" s="39"/>
      <c r="L26" s="40"/>
      <c r="M26" s="40"/>
      <c r="N26" s="40">
        <v>10</v>
      </c>
      <c r="O26" s="40"/>
    </row>
    <row r="27" spans="1:16" ht="15" customHeight="1" x14ac:dyDescent="0.2">
      <c r="A27" s="12">
        <v>19.3</v>
      </c>
      <c r="B27" s="33" t="s">
        <v>49</v>
      </c>
      <c r="C27" s="14"/>
      <c r="D27" s="32" t="s">
        <v>39</v>
      </c>
      <c r="E27" s="18"/>
      <c r="F27" s="48"/>
      <c r="G27" s="17"/>
      <c r="H27" s="18"/>
      <c r="I27" s="48"/>
      <c r="J27" s="17"/>
      <c r="K27" s="39"/>
      <c r="L27" s="40"/>
      <c r="M27" s="40"/>
      <c r="N27" s="40">
        <v>10</v>
      </c>
      <c r="O27" s="40"/>
    </row>
    <row r="28" spans="1:16" ht="15" customHeight="1" x14ac:dyDescent="0.2">
      <c r="A28" s="12">
        <v>20</v>
      </c>
      <c r="B28" s="33" t="s">
        <v>50</v>
      </c>
      <c r="C28" s="14"/>
      <c r="D28" s="32" t="s">
        <v>39</v>
      </c>
      <c r="E28" s="18"/>
      <c r="F28" s="48"/>
      <c r="G28" s="17" t="str">
        <f t="shared" si="4"/>
        <v/>
      </c>
      <c r="H28" s="18"/>
      <c r="I28" s="48"/>
      <c r="J28" s="17"/>
      <c r="K28" s="39"/>
      <c r="L28" s="40"/>
      <c r="M28" s="40"/>
      <c r="N28" s="40">
        <v>13</v>
      </c>
      <c r="O28" s="40"/>
    </row>
    <row r="29" spans="1:16" ht="15" customHeight="1" x14ac:dyDescent="0.2">
      <c r="A29" s="12">
        <v>20.100000000000001</v>
      </c>
      <c r="B29" s="33" t="s">
        <v>51</v>
      </c>
      <c r="C29" s="14"/>
      <c r="D29" s="32" t="s">
        <v>39</v>
      </c>
      <c r="E29" s="18"/>
      <c r="F29" s="48"/>
      <c r="G29" s="17"/>
      <c r="H29" s="18"/>
      <c r="I29" s="48"/>
      <c r="J29" s="17"/>
      <c r="K29" s="39"/>
      <c r="L29" s="40"/>
      <c r="M29" s="40"/>
      <c r="N29" s="40">
        <v>5</v>
      </c>
      <c r="O29" s="40"/>
    </row>
    <row r="30" spans="1:16" ht="15" customHeight="1" x14ac:dyDescent="0.2">
      <c r="A30" s="12">
        <v>20.2</v>
      </c>
      <c r="B30" s="33" t="s">
        <v>52</v>
      </c>
      <c r="C30" s="14"/>
      <c r="D30" s="32" t="s">
        <v>39</v>
      </c>
      <c r="E30" s="18"/>
      <c r="F30" s="48"/>
      <c r="G30" s="17"/>
      <c r="H30" s="18"/>
      <c r="I30" s="48"/>
      <c r="J30" s="17"/>
      <c r="K30" s="39"/>
      <c r="L30" s="40"/>
      <c r="M30" s="40"/>
      <c r="N30" s="40">
        <v>10</v>
      </c>
    </row>
    <row r="31" spans="1:16" ht="15" customHeight="1" x14ac:dyDescent="0.2">
      <c r="A31" s="12">
        <v>20.3</v>
      </c>
      <c r="B31" s="33" t="s">
        <v>53</v>
      </c>
      <c r="C31" s="14"/>
      <c r="D31" s="32" t="s">
        <v>39</v>
      </c>
      <c r="E31" s="18"/>
      <c r="F31" s="48"/>
      <c r="G31" s="17"/>
      <c r="H31" s="18"/>
      <c r="I31" s="48"/>
      <c r="J31" s="17"/>
      <c r="K31" s="39"/>
      <c r="L31" s="40"/>
      <c r="M31" s="40"/>
      <c r="N31" s="40">
        <v>10</v>
      </c>
    </row>
    <row r="32" spans="1:16" ht="15" customHeight="1" x14ac:dyDescent="0.2">
      <c r="A32" s="12">
        <v>21</v>
      </c>
      <c r="B32" s="33" t="s">
        <v>54</v>
      </c>
      <c r="C32" s="14"/>
      <c r="D32" s="32" t="s">
        <v>39</v>
      </c>
      <c r="E32" s="18"/>
      <c r="F32" s="48"/>
      <c r="G32" s="17"/>
      <c r="H32" s="18"/>
      <c r="I32" s="48"/>
      <c r="J32" s="17"/>
      <c r="K32" s="39"/>
      <c r="L32" s="40"/>
      <c r="M32" s="40"/>
      <c r="N32" s="40">
        <v>50</v>
      </c>
    </row>
    <row r="33" spans="1:14" ht="15" customHeight="1" x14ac:dyDescent="0.2">
      <c r="A33" s="12">
        <v>21.1</v>
      </c>
      <c r="B33" s="33" t="s">
        <v>55</v>
      </c>
      <c r="C33" s="14"/>
      <c r="D33" s="32" t="s">
        <v>39</v>
      </c>
      <c r="E33" s="18"/>
      <c r="F33" s="48"/>
      <c r="G33" s="17" t="str">
        <f t="shared" si="4"/>
        <v/>
      </c>
      <c r="H33" s="18"/>
      <c r="I33" s="48"/>
      <c r="J33" s="17"/>
      <c r="K33" s="39"/>
      <c r="L33" s="40"/>
      <c r="M33" s="40"/>
      <c r="N33" s="40">
        <v>5</v>
      </c>
    </row>
    <row r="34" spans="1:14" ht="15" customHeight="1" x14ac:dyDescent="0.2">
      <c r="A34" s="12">
        <v>21.2</v>
      </c>
      <c r="B34" s="33" t="s">
        <v>56</v>
      </c>
      <c r="C34" s="14"/>
      <c r="D34" s="32" t="s">
        <v>39</v>
      </c>
      <c r="E34" s="32"/>
      <c r="F34" s="48"/>
      <c r="G34" s="49"/>
      <c r="H34" s="50"/>
      <c r="I34" s="48"/>
      <c r="J34" s="49"/>
      <c r="K34" s="39"/>
      <c r="L34" s="40"/>
      <c r="M34" s="40"/>
      <c r="N34" s="40">
        <v>10</v>
      </c>
    </row>
    <row r="35" spans="1:14" ht="15" customHeight="1" x14ac:dyDescent="0.2">
      <c r="A35" s="12">
        <v>21.3</v>
      </c>
      <c r="B35" s="33" t="s">
        <v>57</v>
      </c>
      <c r="C35" s="14"/>
      <c r="D35" s="32" t="s">
        <v>39</v>
      </c>
      <c r="E35" s="32"/>
      <c r="F35" s="48"/>
      <c r="G35" s="49"/>
      <c r="H35" s="50"/>
      <c r="I35" s="48"/>
      <c r="J35" s="49"/>
      <c r="K35" s="39"/>
      <c r="L35" s="40"/>
      <c r="M35" s="40"/>
      <c r="N35" s="40">
        <v>10</v>
      </c>
    </row>
    <row r="36" spans="1:14" ht="15" customHeight="1" thickBot="1" x14ac:dyDescent="0.25">
      <c r="A36" s="12">
        <v>22</v>
      </c>
      <c r="B36" s="51" t="s">
        <v>58</v>
      </c>
      <c r="C36" s="14"/>
      <c r="D36" s="32" t="s">
        <v>39</v>
      </c>
      <c r="E36" s="16"/>
      <c r="F36" s="52"/>
      <c r="G36" s="17" t="str">
        <f>IF(E36&gt;0,E36-(E36*F36),"")</f>
        <v/>
      </c>
      <c r="H36" s="53"/>
      <c r="I36" s="52"/>
      <c r="J36" s="54"/>
      <c r="K36" s="55"/>
      <c r="L36" s="56"/>
      <c r="M36" s="56"/>
      <c r="N36" s="56"/>
    </row>
    <row r="37" spans="1:14" ht="18.75" thickBot="1" x14ac:dyDescent="0.25">
      <c r="A37" s="73" t="s">
        <v>59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/>
      <c r="M37" s="57"/>
      <c r="N37" s="71">
        <f>SUM(N3:N36)</f>
        <v>1415128</v>
      </c>
    </row>
    <row r="38" spans="1:14" x14ac:dyDescent="0.2">
      <c r="B38" s="58" t="s">
        <v>60</v>
      </c>
    </row>
    <row r="39" spans="1:14" x14ac:dyDescent="0.2">
      <c r="B39" s="58" t="s">
        <v>61</v>
      </c>
    </row>
    <row r="40" spans="1:14" x14ac:dyDescent="0.2">
      <c r="B40" s="58" t="s">
        <v>62</v>
      </c>
    </row>
    <row r="41" spans="1:14" ht="15.75" thickBot="1" x14ac:dyDescent="0.25"/>
    <row r="42" spans="1:14" x14ac:dyDescent="0.2">
      <c r="B42" s="60" t="s">
        <v>63</v>
      </c>
      <c r="C42" s="61"/>
      <c r="D42" s="62"/>
    </row>
    <row r="43" spans="1:14" x14ac:dyDescent="0.2">
      <c r="B43" s="63" t="s">
        <v>64</v>
      </c>
      <c r="C43" s="64"/>
    </row>
    <row r="44" spans="1:14" ht="15.75" thickBot="1" x14ac:dyDescent="0.25">
      <c r="B44" s="65" t="s">
        <v>65</v>
      </c>
      <c r="C44" s="66"/>
      <c r="D44" s="62"/>
    </row>
    <row r="45" spans="1:14" x14ac:dyDescent="0.2">
      <c r="B45" s="58"/>
    </row>
    <row r="46" spans="1:14" x14ac:dyDescent="0.2">
      <c r="B46" s="58"/>
      <c r="D46" s="62"/>
    </row>
    <row r="47" spans="1:14" ht="15.75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8"/>
      <c r="L47" s="69"/>
      <c r="M47" s="69"/>
    </row>
    <row r="48" spans="1:14" x14ac:dyDescent="0.2">
      <c r="B48" s="7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61" spans="2:2" ht="14.25" x14ac:dyDescent="0.2">
      <c r="B61" s="2"/>
    </row>
    <row r="62" spans="2:2" ht="14.25" x14ac:dyDescent="0.2">
      <c r="B62" s="2"/>
    </row>
    <row r="63" spans="2:2" ht="14.25" x14ac:dyDescent="0.2">
      <c r="B63" s="2"/>
    </row>
    <row r="64" spans="2:2" ht="14.25" x14ac:dyDescent="0.2">
      <c r="B64" s="2"/>
    </row>
    <row r="65" spans="2:2" ht="14.25" x14ac:dyDescent="0.2">
      <c r="B65" s="2"/>
    </row>
    <row r="66" spans="2:2" ht="14.25" x14ac:dyDescent="0.2">
      <c r="B66" s="2"/>
    </row>
    <row r="67" spans="2:2" ht="14.25" x14ac:dyDescent="0.2">
      <c r="B67" s="2"/>
    </row>
    <row r="68" spans="2:2" ht="14.25" x14ac:dyDescent="0.2">
      <c r="B68" s="2"/>
    </row>
    <row r="69" spans="2:2" ht="14.25" x14ac:dyDescent="0.2">
      <c r="B69" s="2"/>
    </row>
    <row r="70" spans="2:2" ht="14.25" x14ac:dyDescent="0.2">
      <c r="B70" s="2"/>
    </row>
    <row r="71" spans="2:2" ht="14.25" x14ac:dyDescent="0.2">
      <c r="B71" s="2"/>
    </row>
    <row r="72" spans="2:2" ht="14.25" x14ac:dyDescent="0.2">
      <c r="B72" s="2"/>
    </row>
    <row r="73" spans="2:2" ht="14.25" x14ac:dyDescent="0.2">
      <c r="B73" s="2"/>
    </row>
    <row r="74" spans="2:2" ht="14.25" x14ac:dyDescent="0.2">
      <c r="B74" s="2"/>
    </row>
    <row r="75" spans="2:2" ht="14.25" x14ac:dyDescent="0.2">
      <c r="B75" s="2"/>
    </row>
    <row r="76" spans="2:2" ht="14.25" x14ac:dyDescent="0.2">
      <c r="B76" s="2"/>
    </row>
    <row r="77" spans="2:2" ht="14.25" x14ac:dyDescent="0.2">
      <c r="B77" s="2"/>
    </row>
    <row r="78" spans="2:2" ht="14.25" x14ac:dyDescent="0.2">
      <c r="B78" s="2"/>
    </row>
    <row r="79" spans="2:2" ht="14.25" x14ac:dyDescent="0.2">
      <c r="B79" s="2"/>
    </row>
    <row r="80" spans="2:2" ht="14.25" x14ac:dyDescent="0.2">
      <c r="B80" s="2"/>
    </row>
    <row r="81" spans="2:2" ht="14.25" x14ac:dyDescent="0.2">
      <c r="B81" s="2"/>
    </row>
    <row r="82" spans="2:2" ht="14.25" x14ac:dyDescent="0.2">
      <c r="B82" s="2"/>
    </row>
    <row r="83" spans="2:2" ht="14.25" x14ac:dyDescent="0.2">
      <c r="B83" s="2"/>
    </row>
    <row r="84" spans="2:2" ht="14.25" x14ac:dyDescent="0.2">
      <c r="B84" s="2"/>
    </row>
    <row r="85" spans="2:2" ht="14.25" x14ac:dyDescent="0.2">
      <c r="B85" s="2"/>
    </row>
    <row r="86" spans="2:2" ht="14.25" x14ac:dyDescent="0.2">
      <c r="B86" s="2"/>
    </row>
    <row r="87" spans="2:2" ht="14.25" x14ac:dyDescent="0.2">
      <c r="B87" s="2"/>
    </row>
    <row r="88" spans="2:2" ht="14.25" x14ac:dyDescent="0.2">
      <c r="B88" s="2"/>
    </row>
    <row r="89" spans="2:2" ht="14.25" x14ac:dyDescent="0.2">
      <c r="B89" s="2"/>
    </row>
    <row r="90" spans="2:2" ht="14.25" x14ac:dyDescent="0.2">
      <c r="B90" s="2"/>
    </row>
    <row r="91" spans="2:2" ht="14.25" x14ac:dyDescent="0.2">
      <c r="B91" s="2"/>
    </row>
    <row r="92" spans="2:2" ht="14.25" x14ac:dyDescent="0.2">
      <c r="B92" s="2"/>
    </row>
    <row r="93" spans="2:2" ht="14.25" x14ac:dyDescent="0.2">
      <c r="B93" s="2"/>
    </row>
  </sheetData>
  <sheetProtection algorithmName="SHA-512" hashValue="wvMmGoKqC2OiHIr92/LdMcQGjUY1hatplFgnTUEpnmKd3GxIgZoK6h92/JVTouOv/vGtJi4GxWekr/CQkttBuw==" saltValue="y39lJjaM8S8CQzTz7xR63A==" spinCount="100000" sheet="1" objects="1" scenarios="1"/>
  <protectedRanges>
    <protectedRange sqref="F5:F12 F16:F19 F24:F36 I3:I7 I9 I24:I36" name="טווח2"/>
    <protectedRange sqref="F5:F12 F16:F19 F24:F35 I3:I7 I9 I24:I36" name="טווח1"/>
  </protectedRanges>
  <mergeCells count="2">
    <mergeCell ref="A1:L1"/>
    <mergeCell ref="A37:L37"/>
  </mergeCells>
  <conditionalFormatting sqref="A2">
    <cfRule type="duplicateValues" dxfId="8" priority="6"/>
  </conditionalFormatting>
  <conditionalFormatting sqref="A1">
    <cfRule type="duplicateValues" dxfId="7" priority="7"/>
  </conditionalFormatting>
  <conditionalFormatting sqref="A32:A36 A30 A3:A28">
    <cfRule type="duplicateValues" dxfId="6" priority="8"/>
  </conditionalFormatting>
  <conditionalFormatting sqref="B38:B1048576 B1:B2 B21:B22 B31:B32 B34:B36 B24:B28">
    <cfRule type="duplicateValues" dxfId="5" priority="9"/>
  </conditionalFormatting>
  <conditionalFormatting sqref="B33">
    <cfRule type="duplicateValues" dxfId="4" priority="5"/>
  </conditionalFormatting>
  <conditionalFormatting sqref="A29 A31">
    <cfRule type="duplicateValues" dxfId="3" priority="3"/>
  </conditionalFormatting>
  <conditionalFormatting sqref="B29">
    <cfRule type="duplicateValues" dxfId="2" priority="4"/>
  </conditionalFormatting>
  <conditionalFormatting sqref="B30">
    <cfRule type="duplicateValues" dxfId="1" priority="2"/>
  </conditionalFormatting>
  <conditionalFormatting sqref="B23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FCB979-DF88-4CE7-9347-7265165757F5}"/>
</file>

<file path=customXml/itemProps2.xml><?xml version="1.0" encoding="utf-8"?>
<ds:datastoreItem xmlns:ds="http://schemas.openxmlformats.org/officeDocument/2006/customXml" ds:itemID="{AB868C79-26F5-4BBD-BF31-0E7F382A66DF}"/>
</file>

<file path=customXml/itemProps3.xml><?xml version="1.0" encoding="utf-8"?>
<ds:datastoreItem xmlns:ds="http://schemas.openxmlformats.org/officeDocument/2006/customXml" ds:itemID="{34F1ADDF-916C-4BE0-A632-AE2F2D38A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ענת מנדלוביץ</dc:creator>
  <cp:lastModifiedBy>עופרי שטיינמן</cp:lastModifiedBy>
  <dcterms:created xsi:type="dcterms:W3CDTF">2022-03-14T12:59:08Z</dcterms:created>
  <dcterms:modified xsi:type="dcterms:W3CDTF">2022-04-11T12:21:36Z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